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80" windowWidth="8595" windowHeight="7875"/>
  </bookViews>
  <sheets>
    <sheet name="Folha1" sheetId="1" r:id="rId1"/>
    <sheet name="Folha2" sheetId="2" r:id="rId2"/>
    <sheet name="Folha3" sheetId="3" r:id="rId3"/>
  </sheets>
  <calcPr calcId="145621"/>
</workbook>
</file>

<file path=xl/calcChain.xml><?xml version="1.0" encoding="utf-8"?>
<calcChain xmlns="http://schemas.openxmlformats.org/spreadsheetml/2006/main">
  <c r="L37" i="1" l="1"/>
  <c r="M37" i="1"/>
  <c r="N37" i="1"/>
  <c r="O37" i="1"/>
  <c r="P37" i="1"/>
  <c r="K37" i="1"/>
  <c r="L34" i="1"/>
  <c r="M34" i="1"/>
  <c r="N34" i="1"/>
  <c r="O34" i="1"/>
  <c r="P34" i="1"/>
  <c r="K34" i="1"/>
  <c r="L36" i="1"/>
  <c r="M36" i="1"/>
  <c r="N36" i="1"/>
  <c r="O36" i="1"/>
  <c r="P36" i="1"/>
  <c r="K36" i="1"/>
  <c r="L13" i="1" l="1"/>
  <c r="M13" i="1"/>
  <c r="N13" i="1"/>
  <c r="O13" i="1"/>
  <c r="P13" i="1"/>
  <c r="K13" i="1"/>
  <c r="K30" i="1" s="1"/>
  <c r="P8" i="1"/>
  <c r="O8" i="1"/>
  <c r="N8" i="1"/>
  <c r="M8" i="1"/>
  <c r="L8" i="1"/>
  <c r="P7" i="1"/>
  <c r="O7" i="1"/>
  <c r="N7" i="1"/>
  <c r="M7" i="1"/>
  <c r="L7" i="1"/>
  <c r="G14" i="1"/>
  <c r="G15" i="1"/>
  <c r="G16" i="1"/>
  <c r="G17" i="1"/>
  <c r="G13" i="1"/>
  <c r="L38" i="1" l="1"/>
  <c r="M38" i="1"/>
  <c r="N38" i="1"/>
  <c r="O38" i="1"/>
  <c r="P38" i="1"/>
  <c r="K38" i="1"/>
  <c r="J38" i="1"/>
  <c r="N35" i="1"/>
  <c r="O35" i="1"/>
  <c r="P35" i="1"/>
  <c r="L32" i="1"/>
  <c r="M32" i="1"/>
  <c r="N32" i="1"/>
  <c r="O32" i="1"/>
  <c r="P32" i="1"/>
  <c r="J36" i="1"/>
  <c r="L35" i="1"/>
  <c r="M35" i="1"/>
  <c r="J34" i="1"/>
  <c r="J30" i="1"/>
  <c r="O30" i="1" s="1"/>
  <c r="O31" i="1" s="1"/>
  <c r="J32" i="1"/>
  <c r="P9" i="1"/>
  <c r="K25" i="1"/>
  <c r="K24" i="1"/>
  <c r="K23" i="1"/>
  <c r="L23" i="1"/>
  <c r="M9" i="1"/>
  <c r="N9" i="1" s="1"/>
  <c r="O9" i="1" s="1"/>
  <c r="L9" i="1"/>
  <c r="K10" i="1"/>
  <c r="K9" i="1"/>
  <c r="K8" i="1"/>
  <c r="K7" i="1"/>
  <c r="H9" i="1"/>
  <c r="I9" i="1" s="1"/>
  <c r="H8" i="1"/>
  <c r="H7" i="1"/>
  <c r="G9" i="1"/>
  <c r="G8" i="1"/>
  <c r="G7" i="1"/>
  <c r="P33" i="1" l="1"/>
  <c r="L39" i="1"/>
  <c r="K39" i="1"/>
  <c r="K35" i="1"/>
  <c r="K32" i="1"/>
  <c r="K33" i="1" s="1"/>
  <c r="P30" i="1"/>
  <c r="P31" i="1" s="1"/>
  <c r="K31" i="1"/>
  <c r="L24" i="1"/>
  <c r="M24" i="1" s="1"/>
  <c r="N24" i="1" s="1"/>
  <c r="O24" i="1" s="1"/>
  <c r="P24" i="1" s="1"/>
  <c r="L25" i="1"/>
  <c r="M25" i="1" s="1"/>
  <c r="N25" i="1" s="1"/>
  <c r="O25" i="1" s="1"/>
  <c r="P25" i="1" s="1"/>
  <c r="M23" i="1"/>
  <c r="K26" i="1"/>
  <c r="H10" i="1"/>
  <c r="M39" i="1" l="1"/>
  <c r="L33" i="1"/>
  <c r="L30" i="1"/>
  <c r="L31" i="1" s="1"/>
  <c r="L26" i="1"/>
  <c r="M26" i="1"/>
  <c r="N23" i="1"/>
  <c r="L10" i="1"/>
  <c r="M10" i="1"/>
  <c r="N39" i="1" l="1"/>
  <c r="M33" i="1"/>
  <c r="M30" i="1"/>
  <c r="M31" i="1" s="1"/>
  <c r="N26" i="1"/>
  <c r="O23" i="1"/>
  <c r="N10" i="1"/>
  <c r="O26" i="1" l="1"/>
  <c r="P26" i="1" s="1"/>
  <c r="P23" i="1"/>
  <c r="P39" i="1"/>
  <c r="O39" i="1"/>
  <c r="O33" i="1"/>
  <c r="N30" i="1"/>
  <c r="N31" i="1" s="1"/>
  <c r="N33" i="1"/>
  <c r="O10" i="1"/>
  <c r="P10" i="1" s="1"/>
</calcChain>
</file>

<file path=xl/sharedStrings.xml><?xml version="1.0" encoding="utf-8"?>
<sst xmlns="http://schemas.openxmlformats.org/spreadsheetml/2006/main" count="50" uniqueCount="35">
  <si>
    <t>serviços</t>
  </si>
  <si>
    <t>calibraçao altimetros</t>
  </si>
  <si>
    <t>calibraçao chaves dinamométrico</t>
  </si>
  <si>
    <t>preço</t>
  </si>
  <si>
    <t>s/iva</t>
  </si>
  <si>
    <t xml:space="preserve">nº </t>
  </si>
  <si>
    <t>aeronavas</t>
  </si>
  <si>
    <t>calibração chave teste</t>
  </si>
  <si>
    <t>ano</t>
  </si>
  <si>
    <t>facturação</t>
  </si>
  <si>
    <t>serviços - quantidade</t>
  </si>
  <si>
    <t>serviços - horas</t>
  </si>
  <si>
    <t>serviços - dias</t>
  </si>
  <si>
    <t>horas</t>
  </si>
  <si>
    <t>nº</t>
  </si>
  <si>
    <t>serviços - fse - subcontrataçao (valor)</t>
  </si>
  <si>
    <t>mês</t>
  </si>
  <si>
    <t>full time</t>
  </si>
  <si>
    <t>Cargo</t>
  </si>
  <si>
    <t>Jornada</t>
  </si>
  <si>
    <t>Salario</t>
  </si>
  <si>
    <t>Director de Lab.</t>
  </si>
  <si>
    <t>Tecnico de Lab.</t>
  </si>
  <si>
    <t>Dir. de Qualidade</t>
  </si>
  <si>
    <t>Auditor de Qualidade</t>
  </si>
  <si>
    <t>Téc. De Administração</t>
  </si>
  <si>
    <t>DQ</t>
  </si>
  <si>
    <t>DL</t>
  </si>
  <si>
    <t>TL</t>
  </si>
  <si>
    <t>Meses</t>
  </si>
  <si>
    <t>AQ</t>
  </si>
  <si>
    <t>TA</t>
  </si>
  <si>
    <t>Hora</t>
  </si>
  <si>
    <t>TX C Altimetro</t>
  </si>
  <si>
    <t>TX C CH Dinamo.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</si>
</sst>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%"/>
    <numFmt numFmtId="165" formatCode="#,##0.0"/>
    <numFmt numFmtId="166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right"/>
    </xf>
    <xf numFmtId="9" fontId="0" fillId="0" borderId="0" xfId="0" applyNumberFormat="1"/>
    <xf numFmtId="3" fontId="0" fillId="0" borderId="0" xfId="0" applyNumberFormat="1"/>
    <xf numFmtId="3" fontId="0" fillId="0" borderId="1" xfId="0" applyNumberFormat="1" applyBorder="1"/>
    <xf numFmtId="4" fontId="0" fillId="0" borderId="0" xfId="0" applyNumberFormat="1"/>
    <xf numFmtId="3" fontId="0" fillId="0" borderId="0" xfId="0" applyNumberFormat="1" applyBorder="1"/>
    <xf numFmtId="164" fontId="0" fillId="0" borderId="0" xfId="0" applyNumberFormat="1"/>
    <xf numFmtId="165" fontId="0" fillId="0" borderId="0" xfId="0" applyNumberFormat="1"/>
    <xf numFmtId="2" fontId="0" fillId="0" borderId="0" xfId="0" applyNumberFormat="1"/>
    <xf numFmtId="166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5" fontId="0" fillId="0" borderId="0" xfId="0" applyNumberFormat="1" applyBorder="1"/>
    <xf numFmtId="0" fontId="0" fillId="0" borderId="3" xfId="0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0" fontId="0" fillId="0" borderId="0" xfId="0" applyNumberFormat="1"/>
    <xf numFmtId="3" fontId="0" fillId="0" borderId="4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R39"/>
  <sheetViews>
    <sheetView tabSelected="1" topLeftCell="D17" workbookViewId="0">
      <selection activeCell="R39" sqref="R39"/>
    </sheetView>
  </sheetViews>
  <sheetFormatPr defaultRowHeight="15" x14ac:dyDescent="0.25"/>
  <cols>
    <col min="5" max="5" width="20.85546875" bestFit="1" customWidth="1"/>
    <col min="17" max="17" width="13.85546875" bestFit="1" customWidth="1"/>
    <col min="18" max="18" width="15.5703125" bestFit="1" customWidth="1"/>
  </cols>
  <sheetData>
    <row r="2" spans="4:18" x14ac:dyDescent="0.25">
      <c r="Q2" t="s">
        <v>33</v>
      </c>
      <c r="R2" t="s">
        <v>34</v>
      </c>
    </row>
    <row r="3" spans="4:18" x14ac:dyDescent="0.25">
      <c r="Q3" s="2">
        <v>0.24</v>
      </c>
      <c r="R3" s="19">
        <v>0.38500000000000001</v>
      </c>
    </row>
    <row r="4" spans="4:18" x14ac:dyDescent="0.25">
      <c r="K4" t="s">
        <v>10</v>
      </c>
      <c r="Q4" s="19">
        <v>0.19400000000000001</v>
      </c>
      <c r="R4" s="19">
        <v>0.27800000000000002</v>
      </c>
    </row>
    <row r="5" spans="4:18" x14ac:dyDescent="0.25">
      <c r="D5" t="s">
        <v>0</v>
      </c>
      <c r="E5" t="s">
        <v>3</v>
      </c>
      <c r="F5" t="s">
        <v>5</v>
      </c>
      <c r="G5" t="s">
        <v>0</v>
      </c>
      <c r="H5" t="s">
        <v>9</v>
      </c>
      <c r="K5">
        <v>1</v>
      </c>
      <c r="L5">
        <v>2</v>
      </c>
      <c r="M5">
        <v>3</v>
      </c>
      <c r="N5">
        <v>4</v>
      </c>
      <c r="O5">
        <v>5</v>
      </c>
      <c r="P5">
        <v>6</v>
      </c>
      <c r="Q5" s="19">
        <v>0.16300000000000001</v>
      </c>
      <c r="R5" s="19">
        <v>0.217</v>
      </c>
    </row>
    <row r="6" spans="4:18" x14ac:dyDescent="0.25">
      <c r="E6" t="s">
        <v>4</v>
      </c>
      <c r="F6" t="s">
        <v>6</v>
      </c>
      <c r="G6" t="s">
        <v>8</v>
      </c>
      <c r="H6" t="s">
        <v>8</v>
      </c>
      <c r="L6" s="7">
        <v>0.24</v>
      </c>
      <c r="M6" s="7">
        <v>0.24</v>
      </c>
      <c r="N6" s="7">
        <v>0.19400000000000001</v>
      </c>
      <c r="O6" s="7">
        <v>0.19400000000000001</v>
      </c>
      <c r="P6" s="7">
        <v>0.16300000000000001</v>
      </c>
      <c r="R6" s="19">
        <v>0.17899999999999999</v>
      </c>
    </row>
    <row r="7" spans="4:18" x14ac:dyDescent="0.25">
      <c r="D7" s="1" t="s">
        <v>1</v>
      </c>
      <c r="E7">
        <v>130</v>
      </c>
      <c r="F7">
        <v>83</v>
      </c>
      <c r="G7">
        <f>F7/2</f>
        <v>41.5</v>
      </c>
      <c r="H7">
        <f>G7*E7</f>
        <v>5395</v>
      </c>
      <c r="K7" s="3">
        <f>G7</f>
        <v>41.5</v>
      </c>
      <c r="L7" s="3">
        <f>K7*(1+Q$3)</f>
        <v>51.46</v>
      </c>
      <c r="M7" s="3">
        <f>L7*(1+Q$3)</f>
        <v>63.810400000000001</v>
      </c>
      <c r="N7" s="3">
        <f>M7*(1+Q$4)</f>
        <v>76.189617600000005</v>
      </c>
      <c r="O7" s="3">
        <f>N7*(1+Q$4)</f>
        <v>90.970403414399996</v>
      </c>
      <c r="P7" s="3">
        <f>O7*(1+Q$5)</f>
        <v>105.79857917094719</v>
      </c>
      <c r="R7" s="19">
        <v>0.152</v>
      </c>
    </row>
    <row r="8" spans="4:18" x14ac:dyDescent="0.25">
      <c r="D8" s="1" t="s">
        <v>2</v>
      </c>
      <c r="E8">
        <v>40</v>
      </c>
      <c r="F8">
        <v>13</v>
      </c>
      <c r="G8">
        <f>F8</f>
        <v>13</v>
      </c>
      <c r="H8">
        <f t="shared" ref="H8:H9" si="0">G8*E8</f>
        <v>520</v>
      </c>
      <c r="K8" s="3">
        <f>G8</f>
        <v>13</v>
      </c>
      <c r="L8" s="3">
        <f>K8*(1+R$3)</f>
        <v>18.004999999999999</v>
      </c>
      <c r="M8" s="3">
        <f>L8*(1+R$4)</f>
        <v>23.010389999999997</v>
      </c>
      <c r="N8" s="3">
        <f>M8*(1+R$5)</f>
        <v>28.00364463</v>
      </c>
      <c r="O8" s="3">
        <f>N8*(1+R$6)</f>
        <v>33.016297018770004</v>
      </c>
      <c r="P8" s="3">
        <f>O8*(1+R$7)</f>
        <v>38.034774165623041</v>
      </c>
    </row>
    <row r="9" spans="4:18" x14ac:dyDescent="0.25">
      <c r="D9" s="1" t="s">
        <v>7</v>
      </c>
      <c r="E9">
        <v>165</v>
      </c>
      <c r="F9">
        <v>1</v>
      </c>
      <c r="G9">
        <f>F9/2</f>
        <v>0.5</v>
      </c>
      <c r="H9">
        <f t="shared" si="0"/>
        <v>82.5</v>
      </c>
      <c r="I9">
        <f>H9+H8</f>
        <v>602.5</v>
      </c>
      <c r="K9" s="4">
        <f>F9</f>
        <v>1</v>
      </c>
      <c r="L9" s="4">
        <f t="shared" ref="L9:P9" si="1">K9*(1+L$6)</f>
        <v>1.24</v>
      </c>
      <c r="M9" s="4">
        <f t="shared" si="1"/>
        <v>1.5376000000000001</v>
      </c>
      <c r="N9" s="4">
        <f t="shared" si="1"/>
        <v>1.8358943999999999</v>
      </c>
      <c r="O9" s="4">
        <f t="shared" si="1"/>
        <v>2.1920579135999998</v>
      </c>
      <c r="P9" s="4">
        <f t="shared" si="1"/>
        <v>2.5493633535167999</v>
      </c>
    </row>
    <row r="10" spans="4:18" x14ac:dyDescent="0.25">
      <c r="H10">
        <f>SUM(H7:H9)</f>
        <v>5997.5</v>
      </c>
      <c r="K10" s="3">
        <f>SUM(K7:K9)</f>
        <v>55.5</v>
      </c>
      <c r="L10" s="3">
        <f t="shared" ref="L10:O10" si="2">SUM(L7:L9)</f>
        <v>70.704999999999998</v>
      </c>
      <c r="M10" s="3">
        <f t="shared" si="2"/>
        <v>88.35839</v>
      </c>
      <c r="N10" s="3">
        <f t="shared" si="2"/>
        <v>106.02915663</v>
      </c>
      <c r="O10" s="3">
        <f t="shared" si="2"/>
        <v>126.17875834677</v>
      </c>
      <c r="P10" s="3">
        <f t="shared" ref="P10" si="3">O10*(1+P$6)</f>
        <v>146.7458959572935</v>
      </c>
    </row>
    <row r="12" spans="4:18" x14ac:dyDescent="0.25">
      <c r="E12" s="14" t="s">
        <v>18</v>
      </c>
      <c r="F12" s="14" t="s">
        <v>20</v>
      </c>
      <c r="G12" s="17" t="s">
        <v>32</v>
      </c>
      <c r="H12" s="14" t="s">
        <v>19</v>
      </c>
      <c r="K12" t="s">
        <v>11</v>
      </c>
    </row>
    <row r="13" spans="4:18" x14ac:dyDescent="0.25">
      <c r="E13" s="13" t="s">
        <v>21</v>
      </c>
      <c r="F13" s="16">
        <v>2000</v>
      </c>
      <c r="G13" s="18">
        <f>F13/30/8</f>
        <v>8.3333333333333339</v>
      </c>
      <c r="H13" s="16" t="s">
        <v>17</v>
      </c>
      <c r="J13" t="s">
        <v>13</v>
      </c>
      <c r="K13" s="20">
        <f t="shared" ref="K13:P13" si="4">K10</f>
        <v>55.5</v>
      </c>
      <c r="L13" s="20">
        <f t="shared" si="4"/>
        <v>70.704999999999998</v>
      </c>
      <c r="M13" s="20">
        <f t="shared" si="4"/>
        <v>88.35839</v>
      </c>
      <c r="N13" s="20">
        <f t="shared" si="4"/>
        <v>106.02915663</v>
      </c>
      <c r="O13" s="20">
        <f t="shared" si="4"/>
        <v>126.17875834677</v>
      </c>
      <c r="P13" s="20">
        <f t="shared" si="4"/>
        <v>146.7458959572935</v>
      </c>
    </row>
    <row r="14" spans="4:18" x14ac:dyDescent="0.25">
      <c r="E14" s="13" t="s">
        <v>22</v>
      </c>
      <c r="F14" s="13">
        <v>1200</v>
      </c>
      <c r="G14" s="18">
        <f t="shared" ref="G14:G17" si="5">F14/30/8</f>
        <v>5</v>
      </c>
      <c r="H14" s="13" t="s">
        <v>17</v>
      </c>
      <c r="L14" s="7"/>
      <c r="M14" s="7"/>
      <c r="N14" s="7"/>
      <c r="O14" s="7"/>
      <c r="P14" s="7"/>
    </row>
    <row r="15" spans="4:18" x14ac:dyDescent="0.25">
      <c r="E15" s="13" t="s">
        <v>23</v>
      </c>
      <c r="F15" s="13">
        <v>1200</v>
      </c>
      <c r="G15" s="18">
        <f t="shared" si="5"/>
        <v>5</v>
      </c>
      <c r="H15" s="13" t="s">
        <v>17</v>
      </c>
      <c r="K15" s="3"/>
      <c r="L15" s="3"/>
      <c r="M15" s="3"/>
      <c r="N15" s="3"/>
      <c r="O15" s="3"/>
      <c r="P15" s="3"/>
    </row>
    <row r="16" spans="4:18" x14ac:dyDescent="0.25">
      <c r="E16" s="13" t="s">
        <v>24</v>
      </c>
      <c r="F16" s="13">
        <v>1200</v>
      </c>
      <c r="G16" s="18">
        <f t="shared" si="5"/>
        <v>5</v>
      </c>
      <c r="H16" s="13" t="s">
        <v>17</v>
      </c>
      <c r="K16" s="3"/>
      <c r="L16" s="3"/>
      <c r="M16" s="3"/>
      <c r="N16" s="3"/>
      <c r="O16" s="3"/>
      <c r="P16" s="3"/>
    </row>
    <row r="17" spans="5:17" x14ac:dyDescent="0.25">
      <c r="E17" s="13" t="s">
        <v>25</v>
      </c>
      <c r="F17" s="13">
        <v>800</v>
      </c>
      <c r="G17" s="18">
        <f t="shared" si="5"/>
        <v>3.3333333333333335</v>
      </c>
      <c r="H17" s="13" t="s">
        <v>17</v>
      </c>
      <c r="K17" s="6"/>
      <c r="L17" s="6"/>
      <c r="M17" s="6"/>
      <c r="N17" s="6"/>
      <c r="O17" s="6"/>
      <c r="P17" s="6"/>
    </row>
    <row r="20" spans="5:17" x14ac:dyDescent="0.25">
      <c r="K20" t="s">
        <v>12</v>
      </c>
    </row>
    <row r="21" spans="5:17" x14ac:dyDescent="0.25">
      <c r="K21">
        <v>1</v>
      </c>
      <c r="L21">
        <v>2</v>
      </c>
      <c r="M21">
        <v>3</v>
      </c>
      <c r="N21">
        <v>4</v>
      </c>
      <c r="O21">
        <v>5</v>
      </c>
      <c r="P21">
        <v>6</v>
      </c>
    </row>
    <row r="22" spans="5:17" x14ac:dyDescent="0.25">
      <c r="J22" t="s">
        <v>14</v>
      </c>
      <c r="L22" s="7">
        <v>0.24</v>
      </c>
      <c r="M22" s="7">
        <v>0.24</v>
      </c>
      <c r="N22" s="7">
        <v>0.19400000000000001</v>
      </c>
      <c r="O22" s="7">
        <v>0.19400000000000001</v>
      </c>
      <c r="P22" s="7">
        <v>0.16300000000000001</v>
      </c>
    </row>
    <row r="23" spans="5:17" x14ac:dyDescent="0.25">
      <c r="K23" s="3">
        <f t="shared" ref="K23:L25" si="6">K15/8</f>
        <v>0</v>
      </c>
      <c r="L23" s="3">
        <f t="shared" si="6"/>
        <v>0</v>
      </c>
      <c r="M23" s="3">
        <f t="shared" ref="M23:P23" si="7">L23*(1+M$6)</f>
        <v>0</v>
      </c>
      <c r="N23" s="3">
        <f t="shared" si="7"/>
        <v>0</v>
      </c>
      <c r="O23" s="3">
        <f t="shared" si="7"/>
        <v>0</v>
      </c>
      <c r="P23" s="3">
        <f t="shared" si="7"/>
        <v>0</v>
      </c>
    </row>
    <row r="24" spans="5:17" x14ac:dyDescent="0.25">
      <c r="K24" s="3">
        <f t="shared" si="6"/>
        <v>0</v>
      </c>
      <c r="L24" s="3">
        <f t="shared" si="6"/>
        <v>0</v>
      </c>
      <c r="M24" s="3">
        <f t="shared" ref="M24:P24" si="8">L24*(1+M$6)</f>
        <v>0</v>
      </c>
      <c r="N24" s="3">
        <f t="shared" si="8"/>
        <v>0</v>
      </c>
      <c r="O24" s="3">
        <f t="shared" si="8"/>
        <v>0</v>
      </c>
      <c r="P24" s="3">
        <f t="shared" si="8"/>
        <v>0</v>
      </c>
    </row>
    <row r="25" spans="5:17" x14ac:dyDescent="0.25">
      <c r="K25" s="4">
        <f t="shared" si="6"/>
        <v>0</v>
      </c>
      <c r="L25" s="4">
        <f t="shared" si="6"/>
        <v>0</v>
      </c>
      <c r="M25" s="4">
        <f t="shared" ref="M25:P25" si="9">L25*(1+M$6)</f>
        <v>0</v>
      </c>
      <c r="N25" s="4">
        <f t="shared" si="9"/>
        <v>0</v>
      </c>
      <c r="O25" s="4">
        <f t="shared" si="9"/>
        <v>0</v>
      </c>
      <c r="P25" s="4">
        <f t="shared" si="9"/>
        <v>0</v>
      </c>
    </row>
    <row r="26" spans="5:17" x14ac:dyDescent="0.25">
      <c r="K26" s="3">
        <f>SUM(K23:K25)</f>
        <v>0</v>
      </c>
      <c r="L26" s="3">
        <f t="shared" ref="L26" si="10">SUM(L23:L25)</f>
        <v>0</v>
      </c>
      <c r="M26" s="3">
        <f t="shared" ref="M26" si="11">SUM(M23:M25)</f>
        <v>0</v>
      </c>
      <c r="N26" s="3">
        <f t="shared" ref="N26" si="12">SUM(N23:N25)</f>
        <v>0</v>
      </c>
      <c r="O26" s="3">
        <f t="shared" ref="O26" si="13">SUM(O23:O25)</f>
        <v>0</v>
      </c>
      <c r="P26" s="3">
        <f t="shared" ref="P26" si="14">O26*(1+P$6)</f>
        <v>0</v>
      </c>
    </row>
    <row r="28" spans="5:17" x14ac:dyDescent="0.25">
      <c r="K28" t="s">
        <v>15</v>
      </c>
    </row>
    <row r="29" spans="5:17" x14ac:dyDescent="0.25">
      <c r="K29">
        <v>1</v>
      </c>
      <c r="L29">
        <v>2</v>
      </c>
      <c r="M29">
        <v>3</v>
      </c>
      <c r="N29">
        <v>4</v>
      </c>
      <c r="O29">
        <v>5</v>
      </c>
      <c r="P29">
        <v>6</v>
      </c>
      <c r="Q29" s="12" t="s">
        <v>29</v>
      </c>
    </row>
    <row r="30" spans="5:17" x14ac:dyDescent="0.25">
      <c r="H30" t="s">
        <v>27</v>
      </c>
      <c r="I30" t="s">
        <v>8</v>
      </c>
      <c r="J30" s="9">
        <f>F13/30/8</f>
        <v>8.3333333333333339</v>
      </c>
      <c r="K30" s="5">
        <f t="shared" ref="K30:P30" si="15">$J$30*K13</f>
        <v>462.50000000000006</v>
      </c>
      <c r="L30" s="5">
        <f t="shared" si="15"/>
        <v>589.20833333333337</v>
      </c>
      <c r="M30" s="5">
        <f t="shared" si="15"/>
        <v>736.3199166666667</v>
      </c>
      <c r="N30" s="5">
        <f t="shared" si="15"/>
        <v>883.57630525000013</v>
      </c>
      <c r="O30" s="5">
        <f t="shared" si="15"/>
        <v>1051.48965288975</v>
      </c>
      <c r="P30" s="5">
        <f t="shared" si="15"/>
        <v>1222.8824663107791</v>
      </c>
      <c r="Q30">
        <v>12</v>
      </c>
    </row>
    <row r="31" spans="5:17" x14ac:dyDescent="0.25">
      <c r="I31" t="s">
        <v>16</v>
      </c>
      <c r="K31" s="5">
        <f t="shared" ref="K31:P31" si="16">K30/$Q$30</f>
        <v>38.541666666666671</v>
      </c>
      <c r="L31" s="5">
        <f t="shared" si="16"/>
        <v>49.10069444444445</v>
      </c>
      <c r="M31" s="5">
        <f t="shared" si="16"/>
        <v>61.359993055555556</v>
      </c>
      <c r="N31" s="5">
        <f t="shared" si="16"/>
        <v>73.631358770833344</v>
      </c>
      <c r="O31" s="5">
        <f t="shared" si="16"/>
        <v>87.6241377408125</v>
      </c>
      <c r="P31" s="5">
        <f t="shared" si="16"/>
        <v>101.90687219256493</v>
      </c>
    </row>
    <row r="32" spans="5:17" x14ac:dyDescent="0.25">
      <c r="H32" t="s">
        <v>28</v>
      </c>
      <c r="I32" t="s">
        <v>8</v>
      </c>
      <c r="J32">
        <f>F14/30/8</f>
        <v>5</v>
      </c>
      <c r="K32" s="8">
        <f t="shared" ref="K32:P32" si="17">$J$32*K13</f>
        <v>277.5</v>
      </c>
      <c r="L32" s="8">
        <f t="shared" si="17"/>
        <v>353.52499999999998</v>
      </c>
      <c r="M32" s="8">
        <f t="shared" si="17"/>
        <v>441.79194999999999</v>
      </c>
      <c r="N32" s="8">
        <f t="shared" si="17"/>
        <v>530.14578315000006</v>
      </c>
      <c r="O32" s="8">
        <f t="shared" si="17"/>
        <v>630.89379173384998</v>
      </c>
      <c r="P32" s="8">
        <f t="shared" si="17"/>
        <v>733.72947978646744</v>
      </c>
    </row>
    <row r="33" spans="8:16" x14ac:dyDescent="0.25">
      <c r="I33" t="s">
        <v>16</v>
      </c>
      <c r="K33" s="5">
        <f t="shared" ref="K33:P33" si="18">K32/$Q$30</f>
        <v>23.125</v>
      </c>
      <c r="L33" s="5">
        <f t="shared" si="18"/>
        <v>29.460416666666664</v>
      </c>
      <c r="M33" s="5">
        <f t="shared" si="18"/>
        <v>36.815995833333332</v>
      </c>
      <c r="N33" s="5">
        <f t="shared" si="18"/>
        <v>44.178815262500002</v>
      </c>
      <c r="O33" s="5">
        <f t="shared" si="18"/>
        <v>52.574482644487496</v>
      </c>
      <c r="P33" s="5">
        <f t="shared" si="18"/>
        <v>61.144123315538955</v>
      </c>
    </row>
    <row r="34" spans="8:16" x14ac:dyDescent="0.25">
      <c r="H34" t="s">
        <v>26</v>
      </c>
      <c r="I34" t="s">
        <v>8</v>
      </c>
      <c r="J34">
        <f>F15/30/8</f>
        <v>5</v>
      </c>
      <c r="K34" s="15">
        <f>$J$34*24</f>
        <v>120</v>
      </c>
      <c r="L34" s="15">
        <f t="shared" ref="L34:P34" si="19">$J$34*24</f>
        <v>120</v>
      </c>
      <c r="M34" s="15">
        <f t="shared" si="19"/>
        <v>120</v>
      </c>
      <c r="N34" s="15">
        <f t="shared" si="19"/>
        <v>120</v>
      </c>
      <c r="O34" s="15">
        <f t="shared" si="19"/>
        <v>120</v>
      </c>
      <c r="P34" s="15">
        <f t="shared" si="19"/>
        <v>120</v>
      </c>
    </row>
    <row r="35" spans="8:16" x14ac:dyDescent="0.25">
      <c r="I35" t="s">
        <v>16</v>
      </c>
      <c r="K35" s="9">
        <f t="shared" ref="K35:P35" si="20">K34/$Q$30</f>
        <v>10</v>
      </c>
      <c r="L35" s="9">
        <f t="shared" si="20"/>
        <v>10</v>
      </c>
      <c r="M35" s="9">
        <f t="shared" si="20"/>
        <v>10</v>
      </c>
      <c r="N35" s="9">
        <f t="shared" si="20"/>
        <v>10</v>
      </c>
      <c r="O35" s="9">
        <f t="shared" si="20"/>
        <v>10</v>
      </c>
      <c r="P35" s="9">
        <f t="shared" si="20"/>
        <v>10</v>
      </c>
    </row>
    <row r="36" spans="8:16" x14ac:dyDescent="0.25">
      <c r="H36" t="s">
        <v>30</v>
      </c>
      <c r="I36" t="s">
        <v>8</v>
      </c>
      <c r="J36" s="11">
        <f>F16/30/8</f>
        <v>5</v>
      </c>
      <c r="K36" s="10">
        <f>$J$36*24</f>
        <v>120</v>
      </c>
      <c r="L36" s="10">
        <f t="shared" ref="L36:P36" si="21">$J$36*24</f>
        <v>120</v>
      </c>
      <c r="M36" s="10">
        <f t="shared" si="21"/>
        <v>120</v>
      </c>
      <c r="N36" s="10">
        <f t="shared" si="21"/>
        <v>120</v>
      </c>
      <c r="O36" s="10">
        <f t="shared" si="21"/>
        <v>120</v>
      </c>
      <c r="P36" s="10">
        <f t="shared" si="21"/>
        <v>120</v>
      </c>
    </row>
    <row r="37" spans="8:16" x14ac:dyDescent="0.25">
      <c r="I37" t="s">
        <v>16</v>
      </c>
      <c r="K37" s="9">
        <f>K36/$Q$30</f>
        <v>10</v>
      </c>
      <c r="L37" s="9">
        <f t="shared" ref="L37:P37" si="22">L36/$Q$30</f>
        <v>10</v>
      </c>
      <c r="M37" s="9">
        <f t="shared" si="22"/>
        <v>10</v>
      </c>
      <c r="N37" s="9">
        <f t="shared" si="22"/>
        <v>10</v>
      </c>
      <c r="O37" s="9">
        <f t="shared" si="22"/>
        <v>10</v>
      </c>
      <c r="P37" s="9">
        <f t="shared" si="22"/>
        <v>10</v>
      </c>
    </row>
    <row r="38" spans="8:16" x14ac:dyDescent="0.25">
      <c r="H38" t="s">
        <v>31</v>
      </c>
      <c r="I38" t="s">
        <v>8</v>
      </c>
      <c r="J38">
        <f>F17/30/8</f>
        <v>3.3333333333333335</v>
      </c>
      <c r="K38" s="10">
        <f t="shared" ref="K38:P38" si="23">$J$38*K13/2</f>
        <v>92.5</v>
      </c>
      <c r="L38" s="10">
        <f t="shared" si="23"/>
        <v>117.84166666666667</v>
      </c>
      <c r="M38" s="10">
        <f t="shared" si="23"/>
        <v>147.26398333333333</v>
      </c>
      <c r="N38" s="10">
        <f t="shared" si="23"/>
        <v>176.71526105000001</v>
      </c>
      <c r="O38" s="10">
        <f t="shared" si="23"/>
        <v>210.29793057795001</v>
      </c>
      <c r="P38" s="10">
        <f t="shared" si="23"/>
        <v>244.57649326215585</v>
      </c>
    </row>
    <row r="39" spans="8:16" x14ac:dyDescent="0.25">
      <c r="I39" t="s">
        <v>16</v>
      </c>
      <c r="K39" s="9">
        <f>K38/$Q$30</f>
        <v>7.708333333333333</v>
      </c>
      <c r="L39" s="9">
        <f t="shared" ref="L39:P39" si="24">L38/$Q$30</f>
        <v>9.8201388888888896</v>
      </c>
      <c r="M39" s="9">
        <f t="shared" si="24"/>
        <v>12.27199861111111</v>
      </c>
      <c r="N39" s="9">
        <f t="shared" si="24"/>
        <v>14.726271754166667</v>
      </c>
      <c r="O39" s="9">
        <f t="shared" si="24"/>
        <v>17.524827548162502</v>
      </c>
      <c r="P39" s="9">
        <f t="shared" si="24"/>
        <v>20.381374438512989</v>
      </c>
    </row>
  </sheetData>
  <pageMargins left="0.7" right="0.7" top="0.75" bottom="0.75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Folha1</vt:lpstr>
      <vt:lpstr>Folha2</vt:lpstr>
      <vt:lpstr>Folha3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Ganzas</dc:creator>
  <cp:lastModifiedBy>Jorge Oliveira</cp:lastModifiedBy>
  <dcterms:created xsi:type="dcterms:W3CDTF">2013-09-27T17:49:35Z</dcterms:created>
  <dcterms:modified xsi:type="dcterms:W3CDTF">2013-10-02T16:52:28Z</dcterms:modified>
</cp:coreProperties>
</file>